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lrikalindgren/Desktop/"/>
    </mc:Choice>
  </mc:AlternateContent>
  <xr:revisionPtr revIDLastSave="0" documentId="8_{111433F5-7249-C94E-9F3C-B2EB761BD46A}" xr6:coauthVersionLast="47" xr6:coauthVersionMax="47" xr10:uidLastSave="{00000000-0000-0000-0000-000000000000}"/>
  <bookViews>
    <workbookView xWindow="860" yWindow="1060" windowWidth="33300" windowHeight="18300" xr2:uid="{B3092254-93EE-4386-A6FE-A41FB4C7957F}"/>
  </bookViews>
  <sheets>
    <sheet name="release 13april2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3" l="1"/>
  <c r="F34" i="3"/>
  <c r="G34" i="3"/>
  <c r="J34" i="3"/>
  <c r="K34" i="3"/>
  <c r="L34" i="3"/>
  <c r="N48" i="3"/>
  <c r="A2" i="3"/>
  <c r="K41" i="3"/>
  <c r="K42" i="3"/>
  <c r="K43" i="3"/>
  <c r="K44" i="3"/>
  <c r="K18" i="3" l="1"/>
  <c r="K19" i="3"/>
  <c r="K20" i="3"/>
  <c r="K21" i="3"/>
  <c r="K17" i="3"/>
  <c r="K37" i="3"/>
  <c r="K36" i="3"/>
  <c r="K35" i="3"/>
  <c r="K39" i="3"/>
  <c r="K40" i="3"/>
  <c r="K38" i="3"/>
  <c r="K30" i="3"/>
  <c r="K29" i="3"/>
  <c r="K28" i="3"/>
  <c r="K27" i="3"/>
  <c r="K26" i="3"/>
  <c r="K25" i="3"/>
  <c r="K24" i="3"/>
  <c r="K23" i="3"/>
  <c r="K22" i="3"/>
  <c r="K16" i="3"/>
  <c r="K15" i="3"/>
  <c r="K14" i="3"/>
  <c r="K13" i="3"/>
  <c r="K12" i="3"/>
  <c r="K11" i="3"/>
  <c r="K49" i="3"/>
  <c r="K48" i="3"/>
  <c r="K47" i="3"/>
  <c r="K33" i="3"/>
  <c r="L33" i="3" s="1"/>
  <c r="K9" i="3"/>
  <c r="K10" i="3"/>
  <c r="K8" i="3"/>
  <c r="K6" i="3"/>
  <c r="L6" i="3" s="1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33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9" i="3"/>
  <c r="E10" i="3"/>
  <c r="E11" i="3"/>
  <c r="E12" i="3"/>
  <c r="E8" i="3"/>
  <c r="E6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H35" i="3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1" i="3"/>
  <c r="F12" i="3"/>
  <c r="F13" i="3"/>
  <c r="F14" i="3"/>
  <c r="F15" i="3"/>
  <c r="J10" i="3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5" i="3" s="1"/>
  <c r="J36" i="3" s="1"/>
  <c r="J37" i="3" s="1"/>
  <c r="J38" i="3" s="1"/>
  <c r="J39" i="3" s="1"/>
  <c r="J40" i="3" s="1"/>
  <c r="J41" i="3" s="1"/>
  <c r="J42" i="3" s="1"/>
  <c r="J43" i="3" s="1"/>
  <c r="J44" i="3" s="1"/>
  <c r="J45" i="3" s="1"/>
  <c r="J46" i="3" s="1"/>
  <c r="J47" i="3" s="1"/>
  <c r="J48" i="3" s="1"/>
  <c r="J49" i="3" s="1"/>
  <c r="I10" i="3"/>
  <c r="I11" i="3" s="1"/>
  <c r="I12" i="3" s="1"/>
  <c r="I13" i="3" s="1"/>
  <c r="H10" i="3"/>
  <c r="H11" i="3" s="1"/>
  <c r="H12" i="3" s="1"/>
  <c r="H13" i="3" s="1"/>
  <c r="G10" i="3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3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F10" i="3"/>
  <c r="F9" i="3"/>
  <c r="F8" i="3"/>
  <c r="L36" i="3" l="1"/>
  <c r="L11" i="3"/>
  <c r="L26" i="3"/>
  <c r="L35" i="3"/>
  <c r="L48" i="3"/>
  <c r="L37" i="3"/>
  <c r="L13" i="3"/>
  <c r="L12" i="3"/>
  <c r="L27" i="3"/>
  <c r="L28" i="3"/>
  <c r="L29" i="3"/>
  <c r="L25" i="3"/>
  <c r="L18" i="3"/>
  <c r="L17" i="3"/>
  <c r="L30" i="3"/>
  <c r="L49" i="3"/>
  <c r="L10" i="3"/>
  <c r="L8" i="3"/>
  <c r="L9" i="3"/>
  <c r="M55" i="3" l="1"/>
  <c r="L55" i="3"/>
</calcChain>
</file>

<file path=xl/sharedStrings.xml><?xml version="1.0" encoding="utf-8"?>
<sst xmlns="http://schemas.openxmlformats.org/spreadsheetml/2006/main" count="108" uniqueCount="69">
  <si>
    <t>BTA</t>
  </si>
  <si>
    <t>BYA m2</t>
  </si>
  <si>
    <t>Våningar</t>
  </si>
  <si>
    <t>Max antal lgh per fastighet</t>
  </si>
  <si>
    <t>Typ av bebyggelse</t>
  </si>
  <si>
    <t>Max byggnader/kommentar</t>
  </si>
  <si>
    <t>pris/BTA</t>
  </si>
  <si>
    <t>Björkfors 1:1387</t>
  </si>
  <si>
    <t>2 + inr vind</t>
  </si>
  <si>
    <t>Flerbostadshus</t>
  </si>
  <si>
    <t>Björkfors 1:1389</t>
  </si>
  <si>
    <t>Tomt förs skotergarage</t>
  </si>
  <si>
    <t>Björkfors 1:1390</t>
  </si>
  <si>
    <t>Hus med 4 lgh</t>
  </si>
  <si>
    <t>Max en huvudbyggnad och en kompl byggnad</t>
  </si>
  <si>
    <t>Björkfors 1:1391</t>
  </si>
  <si>
    <t>Björkfors 1:1392</t>
  </si>
  <si>
    <t>Björkfors 1:1393</t>
  </si>
  <si>
    <t>Björkfors 1:1394</t>
  </si>
  <si>
    <t>Björkfors 1:1395</t>
  </si>
  <si>
    <t>Björkfors 1:1396</t>
  </si>
  <si>
    <t>Björkfors 1:1397</t>
  </si>
  <si>
    <t>Friditshus/ parhus</t>
  </si>
  <si>
    <t>Björkfors 1:1398</t>
  </si>
  <si>
    <t>Björkfors 1:1399</t>
  </si>
  <si>
    <t>Björkfors 1:1400</t>
  </si>
  <si>
    <t>Björkfors 1:1401</t>
  </si>
  <si>
    <t>Björkfors 1:1402</t>
  </si>
  <si>
    <t>Björkfors 1:1403</t>
  </si>
  <si>
    <t>Björkfors 1:1404</t>
  </si>
  <si>
    <t>Björkfors 1:1405</t>
  </si>
  <si>
    <t>Björkfors 1:1406</t>
  </si>
  <si>
    <t>Björkfors 1:1407</t>
  </si>
  <si>
    <t>Björkfors 1:1408</t>
  </si>
  <si>
    <t>Björkfors 1:1409</t>
  </si>
  <si>
    <t>Björkfors 1:1410</t>
  </si>
  <si>
    <t>Björkfors 1:1411</t>
  </si>
  <si>
    <t>Björkfors 1:1412</t>
  </si>
  <si>
    <t>Björkfors 1:1413</t>
  </si>
  <si>
    <t>Björkfors 1:1414</t>
  </si>
  <si>
    <t>Björkfors 1:1415</t>
  </si>
  <si>
    <t>Björkfors 1:1416</t>
  </si>
  <si>
    <t>Björkfors 1:1417</t>
  </si>
  <si>
    <t>Björkfors 1:1418</t>
  </si>
  <si>
    <t>Björkfors 1:1419</t>
  </si>
  <si>
    <t>Björkfors 1:1420</t>
  </si>
  <si>
    <t>Björkfors 1:1421</t>
  </si>
  <si>
    <t>Björkfors 1:1422</t>
  </si>
  <si>
    <t>Björkfors 1:1423</t>
  </si>
  <si>
    <t>Björkfors 1:1424</t>
  </si>
  <si>
    <t>Björkfors 1:1425</t>
  </si>
  <si>
    <t>Björkfors 1:1426</t>
  </si>
  <si>
    <t>Björkfors 1:1427</t>
  </si>
  <si>
    <t>Björkfors 1:1428</t>
  </si>
  <si>
    <t>Björkfors 1:1429</t>
  </si>
  <si>
    <t>Björkfors 1:1430</t>
  </si>
  <si>
    <t>Björkfors 1:1431</t>
  </si>
  <si>
    <t>Björkfors 1:1432</t>
  </si>
  <si>
    <t>Centrumområde</t>
  </si>
  <si>
    <t>Aktivitetsyta (skridsko, bollplan)</t>
  </si>
  <si>
    <t>Parkering</t>
  </si>
  <si>
    <t>Aktivitetsyta (längdskidåkningscentral)</t>
  </si>
  <si>
    <t>Skidnedfarter</t>
  </si>
  <si>
    <t>Byggrätter och priser inom etapp 1, Syterskalet</t>
  </si>
  <si>
    <t>Fastighetnummer</t>
  </si>
  <si>
    <t xml:space="preserve">Nummer </t>
  </si>
  <si>
    <t>på karta</t>
  </si>
  <si>
    <t>Areal m2</t>
  </si>
  <si>
    <t>PRIS I 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</si>
</sst>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3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9" fontId="0" fillId="0" borderId="0" xfId="0" applyNumberFormat="1"/>
    <xf numFmtId="0" fontId="4" fillId="0" borderId="0" xfId="0" applyFont="1"/>
    <xf numFmtId="0" fontId="5" fillId="0" borderId="0" xfId="0" applyFont="1"/>
    <xf numFmtId="3" fontId="4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0" fillId="2" borderId="0" xfId="0" applyFill="1"/>
    <xf numFmtId="0" fontId="4" fillId="2" borderId="0" xfId="0" applyFont="1" applyFill="1"/>
    <xf numFmtId="164" fontId="0" fillId="2" borderId="0" xfId="1" applyNumberFormat="1" applyFont="1" applyFill="1"/>
    <xf numFmtId="0" fontId="0" fillId="2" borderId="0" xfId="0" applyFill="1" applyAlignment="1">
      <alignment horizontal="center"/>
    </xf>
    <xf numFmtId="0" fontId="6" fillId="2" borderId="0" xfId="0" applyFont="1" applyFill="1"/>
    <xf numFmtId="3" fontId="4" fillId="2" borderId="0" xfId="0" applyNumberFormat="1" applyFont="1" applyFill="1"/>
    <xf numFmtId="0" fontId="5" fillId="2" borderId="0" xfId="0" applyFont="1" applyFill="1"/>
    <xf numFmtId="3" fontId="0" fillId="2" borderId="0" xfId="0" applyNumberFormat="1" applyFill="1"/>
    <xf numFmtId="0" fontId="0" fillId="2" borderId="2" xfId="0" applyFill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F63C7-8373-47AA-88E3-71D3C167A34B}">
  <sheetPr>
    <pageSetUpPr fitToPage="1"/>
  </sheetPr>
  <dimension ref="A1:N55"/>
  <sheetViews>
    <sheetView tabSelected="1" zoomScale="90" zoomScaleNormal="90" workbookViewId="0">
      <selection activeCell="L34" sqref="L34"/>
    </sheetView>
  </sheetViews>
  <sheetFormatPr baseColWidth="10" defaultColWidth="8.83203125" defaultRowHeight="15" x14ac:dyDescent="0.2"/>
  <cols>
    <col min="1" max="1" width="18.6640625" customWidth="1"/>
    <col min="2" max="2" width="8.1640625" bestFit="1" customWidth="1"/>
    <col min="5" max="5" width="7.5" hidden="1" customWidth="1"/>
    <col min="6" max="6" width="7.1640625" customWidth="1"/>
    <col min="7" max="7" width="12.6640625" customWidth="1"/>
    <col min="8" max="8" width="23.1640625" bestFit="1" customWidth="1"/>
    <col min="9" max="9" width="20.83203125" customWidth="1"/>
    <col min="10" max="10" width="40.5" style="11" customWidth="1"/>
    <col min="11" max="11" width="3.83203125" hidden="1" customWidth="1"/>
    <col min="12" max="12" width="12.5" customWidth="1"/>
  </cols>
  <sheetData>
    <row r="1" spans="1:13" x14ac:dyDescent="0.2">
      <c r="A1" s="1" t="s">
        <v>63</v>
      </c>
    </row>
    <row r="2" spans="1:13" x14ac:dyDescent="0.2">
      <c r="A2" t="str">
        <f>"2022-04-08"</f>
        <v>2022-04-08</v>
      </c>
    </row>
    <row r="4" spans="1:13" x14ac:dyDescent="0.2">
      <c r="B4" s="5" t="s">
        <v>65</v>
      </c>
      <c r="K4" s="7"/>
    </row>
    <row r="5" spans="1:13" x14ac:dyDescent="0.2">
      <c r="A5" s="4" t="s">
        <v>64</v>
      </c>
      <c r="B5" s="4" t="s">
        <v>66</v>
      </c>
      <c r="C5" s="4" t="s">
        <v>67</v>
      </c>
      <c r="D5" s="4" t="s">
        <v>1</v>
      </c>
      <c r="E5" s="4"/>
      <c r="F5" s="4" t="s">
        <v>0</v>
      </c>
      <c r="G5" s="4" t="s">
        <v>2</v>
      </c>
      <c r="H5" s="4" t="s">
        <v>3</v>
      </c>
      <c r="I5" s="4" t="s">
        <v>4</v>
      </c>
      <c r="J5" s="12" t="s">
        <v>5</v>
      </c>
      <c r="K5" s="3" t="s">
        <v>6</v>
      </c>
      <c r="L5" s="4" t="s">
        <v>68</v>
      </c>
    </row>
    <row r="6" spans="1:13" x14ac:dyDescent="0.2">
      <c r="A6" t="s">
        <v>7</v>
      </c>
      <c r="B6" s="8">
        <v>40</v>
      </c>
      <c r="C6">
        <v>5973</v>
      </c>
      <c r="D6">
        <v>1195</v>
      </c>
      <c r="E6" s="6">
        <f>D6/C6</f>
        <v>0.20006696802276913</v>
      </c>
      <c r="F6">
        <v>2980</v>
      </c>
      <c r="G6" t="s">
        <v>8</v>
      </c>
      <c r="H6" s="5">
        <v>25</v>
      </c>
      <c r="I6" t="s">
        <v>9</v>
      </c>
      <c r="K6">
        <f>4000*(1+$K$4)</f>
        <v>4000</v>
      </c>
      <c r="L6" s="2">
        <f>K6*F6</f>
        <v>11920000</v>
      </c>
    </row>
    <row r="7" spans="1:13" hidden="1" x14ac:dyDescent="0.2">
      <c r="A7" t="s">
        <v>10</v>
      </c>
      <c r="B7" s="8"/>
      <c r="C7">
        <v>4865</v>
      </c>
      <c r="H7" s="5"/>
      <c r="I7" t="s">
        <v>11</v>
      </c>
      <c r="L7" s="2">
        <v>3000000</v>
      </c>
    </row>
    <row r="8" spans="1:13" x14ac:dyDescent="0.2">
      <c r="A8" t="s">
        <v>12</v>
      </c>
      <c r="B8" s="8">
        <v>17</v>
      </c>
      <c r="C8">
        <v>1762</v>
      </c>
      <c r="D8">
        <v>317</v>
      </c>
      <c r="E8" s="6">
        <f>D8/C8</f>
        <v>0.17990919409761635</v>
      </c>
      <c r="F8">
        <f>D8*2</f>
        <v>634</v>
      </c>
      <c r="G8" t="s">
        <v>8</v>
      </c>
      <c r="H8" s="5">
        <v>4</v>
      </c>
      <c r="I8" t="s">
        <v>13</v>
      </c>
      <c r="J8" s="11" t="s">
        <v>14</v>
      </c>
      <c r="K8">
        <f>4000*(1+$K$4)</f>
        <v>4000</v>
      </c>
      <c r="L8" s="2">
        <f>K8*F8</f>
        <v>2536000</v>
      </c>
    </row>
    <row r="9" spans="1:13" x14ac:dyDescent="0.2">
      <c r="A9" t="s">
        <v>15</v>
      </c>
      <c r="B9" s="8">
        <v>16</v>
      </c>
      <c r="C9">
        <v>1866</v>
      </c>
      <c r="D9">
        <v>336</v>
      </c>
      <c r="E9" s="6">
        <f t="shared" ref="E9:E30" si="0">D9/C9</f>
        <v>0.18006430868167203</v>
      </c>
      <c r="F9">
        <f>D9*2</f>
        <v>672</v>
      </c>
      <c r="G9" t="s">
        <v>8</v>
      </c>
      <c r="H9" s="5">
        <v>4</v>
      </c>
      <c r="I9" t="s">
        <v>13</v>
      </c>
      <c r="J9" s="11" t="s">
        <v>14</v>
      </c>
      <c r="K9">
        <f t="shared" ref="K9:K10" si="1">4000*(1+$K$4)</f>
        <v>4000</v>
      </c>
      <c r="L9" s="2">
        <f>K9*F9</f>
        <v>2688000</v>
      </c>
    </row>
    <row r="10" spans="1:13" x14ac:dyDescent="0.2">
      <c r="A10" t="s">
        <v>16</v>
      </c>
      <c r="B10" s="8">
        <v>15</v>
      </c>
      <c r="C10">
        <v>1416</v>
      </c>
      <c r="D10">
        <v>255</v>
      </c>
      <c r="E10" s="6">
        <f t="shared" si="0"/>
        <v>0.18008474576271186</v>
      </c>
      <c r="F10">
        <f>D10*2</f>
        <v>510</v>
      </c>
      <c r="G10" t="str">
        <f>G9</f>
        <v>2 + inr vind</v>
      </c>
      <c r="H10" s="5">
        <f>H9</f>
        <v>4</v>
      </c>
      <c r="I10" t="str">
        <f>I9</f>
        <v>Hus med 4 lgh</v>
      </c>
      <c r="J10" s="11" t="str">
        <f>J9</f>
        <v>Max en huvudbyggnad och en kompl byggnad</v>
      </c>
      <c r="K10">
        <f t="shared" si="1"/>
        <v>4000</v>
      </c>
      <c r="L10" s="2">
        <f>K10*F10</f>
        <v>2040000</v>
      </c>
    </row>
    <row r="11" spans="1:13" x14ac:dyDescent="0.2">
      <c r="A11" t="s">
        <v>17</v>
      </c>
      <c r="B11" s="8">
        <v>14</v>
      </c>
      <c r="C11">
        <v>1338</v>
      </c>
      <c r="D11">
        <v>241</v>
      </c>
      <c r="E11" s="6">
        <f t="shared" si="0"/>
        <v>0.18011958146487295</v>
      </c>
      <c r="F11">
        <f t="shared" ref="F11:F30" si="2">D11*2</f>
        <v>482</v>
      </c>
      <c r="G11" t="str">
        <f t="shared" ref="G11:G30" si="3">G10</f>
        <v>2 + inr vind</v>
      </c>
      <c r="H11" s="5">
        <f t="shared" ref="H11:H13" si="4">H10</f>
        <v>4</v>
      </c>
      <c r="I11" t="str">
        <f t="shared" ref="I11:I13" si="5">I10</f>
        <v>Hus med 4 lgh</v>
      </c>
      <c r="J11" s="11" t="str">
        <f t="shared" ref="J11:J30" si="6">J10</f>
        <v>Max en huvudbyggnad och en kompl byggnad</v>
      </c>
      <c r="K11" s="8">
        <f>4250*(1+$K$4)</f>
        <v>4250</v>
      </c>
      <c r="L11" s="2">
        <f t="shared" ref="L11:L18" si="7">K11*F11</f>
        <v>2048500</v>
      </c>
    </row>
    <row r="12" spans="1:13" x14ac:dyDescent="0.2">
      <c r="A12" t="s">
        <v>18</v>
      </c>
      <c r="B12" s="8">
        <v>13</v>
      </c>
      <c r="C12">
        <v>1381</v>
      </c>
      <c r="D12">
        <v>249</v>
      </c>
      <c r="E12" s="6">
        <f t="shared" si="0"/>
        <v>0.18030412744388125</v>
      </c>
      <c r="F12">
        <f t="shared" si="2"/>
        <v>498</v>
      </c>
      <c r="G12" t="str">
        <f t="shared" si="3"/>
        <v>2 + inr vind</v>
      </c>
      <c r="H12" s="5">
        <f t="shared" si="4"/>
        <v>4</v>
      </c>
      <c r="I12" t="str">
        <f t="shared" si="5"/>
        <v>Hus med 4 lgh</v>
      </c>
      <c r="J12" s="11" t="str">
        <f t="shared" si="6"/>
        <v>Max en huvudbyggnad och en kompl byggnad</v>
      </c>
      <c r="K12" s="8">
        <f t="shared" ref="K12:K16" si="8">4250*(1+$K$4)</f>
        <v>4250</v>
      </c>
      <c r="L12" s="2">
        <f t="shared" si="7"/>
        <v>2116500</v>
      </c>
    </row>
    <row r="13" spans="1:13" x14ac:dyDescent="0.2">
      <c r="A13" t="s">
        <v>19</v>
      </c>
      <c r="B13" s="8">
        <v>12</v>
      </c>
      <c r="C13">
        <v>1283</v>
      </c>
      <c r="D13">
        <v>231</v>
      </c>
      <c r="E13" s="6">
        <f t="shared" si="0"/>
        <v>0.18004676539360873</v>
      </c>
      <c r="F13">
        <f t="shared" si="2"/>
        <v>462</v>
      </c>
      <c r="G13" t="str">
        <f t="shared" si="3"/>
        <v>2 + inr vind</v>
      </c>
      <c r="H13" s="5">
        <f t="shared" si="4"/>
        <v>4</v>
      </c>
      <c r="I13" t="str">
        <f t="shared" si="5"/>
        <v>Hus med 4 lgh</v>
      </c>
      <c r="J13" s="11" t="str">
        <f t="shared" si="6"/>
        <v>Max en huvudbyggnad och en kompl byggnad</v>
      </c>
      <c r="K13" s="8">
        <f t="shared" si="8"/>
        <v>4250</v>
      </c>
      <c r="L13" s="2">
        <f t="shared" si="7"/>
        <v>1963500</v>
      </c>
    </row>
    <row r="14" spans="1:13" x14ac:dyDescent="0.2">
      <c r="A14" s="13" t="s">
        <v>20</v>
      </c>
      <c r="B14" s="14">
        <v>11</v>
      </c>
      <c r="C14" s="13">
        <v>1195</v>
      </c>
      <c r="D14" s="13">
        <v>191</v>
      </c>
      <c r="E14" s="15">
        <f t="shared" si="0"/>
        <v>0.15983263598326361</v>
      </c>
      <c r="F14" s="13">
        <f t="shared" si="2"/>
        <v>382</v>
      </c>
      <c r="G14" s="13" t="str">
        <f t="shared" si="3"/>
        <v>2 + inr vind</v>
      </c>
      <c r="H14" s="16">
        <v>2</v>
      </c>
      <c r="I14" s="13" t="s">
        <v>22</v>
      </c>
      <c r="J14" s="17" t="str">
        <f t="shared" si="6"/>
        <v>Max en huvudbyggnad och en kompl byggnad</v>
      </c>
      <c r="K14" s="14">
        <f t="shared" si="8"/>
        <v>4250</v>
      </c>
      <c r="L14" s="18"/>
    </row>
    <row r="15" spans="1:13" x14ac:dyDescent="0.2">
      <c r="A15" t="s">
        <v>21</v>
      </c>
      <c r="B15" s="8">
        <v>10</v>
      </c>
      <c r="C15">
        <v>1076</v>
      </c>
      <c r="D15">
        <v>172</v>
      </c>
      <c r="E15" s="6">
        <f t="shared" si="0"/>
        <v>0.15985130111524162</v>
      </c>
      <c r="F15">
        <f t="shared" si="2"/>
        <v>344</v>
      </c>
      <c r="G15" t="str">
        <f t="shared" si="3"/>
        <v>2 + inr vind</v>
      </c>
      <c r="H15" s="5">
        <v>2</v>
      </c>
      <c r="I15" t="s">
        <v>22</v>
      </c>
      <c r="J15" s="11" t="str">
        <f t="shared" si="6"/>
        <v>Max en huvudbyggnad och en kompl byggnad</v>
      </c>
      <c r="K15" s="8">
        <f t="shared" si="8"/>
        <v>4250</v>
      </c>
      <c r="L15" s="10">
        <v>1550000</v>
      </c>
      <c r="M15" s="2"/>
    </row>
    <row r="16" spans="1:13" x14ac:dyDescent="0.2">
      <c r="A16" s="13" t="s">
        <v>23</v>
      </c>
      <c r="B16" s="14">
        <v>9</v>
      </c>
      <c r="C16" s="13">
        <v>1100</v>
      </c>
      <c r="D16" s="13">
        <v>176</v>
      </c>
      <c r="E16" s="15">
        <f t="shared" si="0"/>
        <v>0.16</v>
      </c>
      <c r="F16" s="13">
        <f t="shared" si="2"/>
        <v>352</v>
      </c>
      <c r="G16" s="13" t="str">
        <f t="shared" si="3"/>
        <v>2 + inr vind</v>
      </c>
      <c r="H16" s="16">
        <v>2</v>
      </c>
      <c r="I16" s="13" t="s">
        <v>22</v>
      </c>
      <c r="J16" s="17" t="str">
        <f t="shared" si="6"/>
        <v>Max en huvudbyggnad och en kompl byggnad</v>
      </c>
      <c r="K16" s="14">
        <f t="shared" si="8"/>
        <v>4250</v>
      </c>
      <c r="L16" s="18"/>
    </row>
    <row r="17" spans="1:13" x14ac:dyDescent="0.2">
      <c r="A17" t="s">
        <v>24</v>
      </c>
      <c r="B17" s="8">
        <v>2</v>
      </c>
      <c r="C17">
        <v>1358</v>
      </c>
      <c r="D17">
        <v>217</v>
      </c>
      <c r="E17" s="6">
        <f t="shared" si="0"/>
        <v>0.15979381443298968</v>
      </c>
      <c r="F17">
        <f t="shared" si="2"/>
        <v>434</v>
      </c>
      <c r="G17" t="str">
        <f t="shared" si="3"/>
        <v>2 + inr vind</v>
      </c>
      <c r="H17" s="5">
        <v>2</v>
      </c>
      <c r="I17" t="s">
        <v>22</v>
      </c>
      <c r="J17" s="11" t="str">
        <f t="shared" si="6"/>
        <v>Max en huvudbyggnad och en kompl byggnad</v>
      </c>
      <c r="K17" s="8">
        <f>4400*(1+$K$4)</f>
        <v>4400</v>
      </c>
      <c r="L17" s="10">
        <f t="shared" si="7"/>
        <v>1909600</v>
      </c>
    </row>
    <row r="18" spans="1:13" x14ac:dyDescent="0.2">
      <c r="A18" t="s">
        <v>25</v>
      </c>
      <c r="B18" s="8">
        <v>1</v>
      </c>
      <c r="C18">
        <v>1403</v>
      </c>
      <c r="D18">
        <v>224</v>
      </c>
      <c r="E18" s="6">
        <f t="shared" si="0"/>
        <v>0.15965787598004277</v>
      </c>
      <c r="F18">
        <f t="shared" si="2"/>
        <v>448</v>
      </c>
      <c r="G18" t="str">
        <f t="shared" si="3"/>
        <v>2 + inr vind</v>
      </c>
      <c r="H18" s="5">
        <v>2</v>
      </c>
      <c r="I18" t="s">
        <v>22</v>
      </c>
      <c r="J18" s="11" t="str">
        <f t="shared" si="6"/>
        <v>Max en huvudbyggnad och en kompl byggnad</v>
      </c>
      <c r="K18" s="8">
        <f t="shared" ref="K18:K21" si="9">4400*(1+$K$4)</f>
        <v>4400</v>
      </c>
      <c r="L18" s="10">
        <f t="shared" si="7"/>
        <v>1971200</v>
      </c>
    </row>
    <row r="19" spans="1:13" x14ac:dyDescent="0.2">
      <c r="A19" t="s">
        <v>26</v>
      </c>
      <c r="B19" s="9">
        <v>3</v>
      </c>
      <c r="C19">
        <v>1251</v>
      </c>
      <c r="D19">
        <v>200</v>
      </c>
      <c r="E19" s="6">
        <f t="shared" si="0"/>
        <v>0.15987210231814547</v>
      </c>
      <c r="F19">
        <f t="shared" si="2"/>
        <v>400</v>
      </c>
      <c r="G19" t="str">
        <f t="shared" si="3"/>
        <v>2 + inr vind</v>
      </c>
      <c r="H19" s="5">
        <v>2</v>
      </c>
      <c r="I19" t="s">
        <v>22</v>
      </c>
      <c r="J19" s="11" t="str">
        <f t="shared" si="6"/>
        <v>Max en huvudbyggnad och en kompl byggnad</v>
      </c>
      <c r="K19" s="8">
        <f t="shared" si="9"/>
        <v>4400</v>
      </c>
      <c r="L19" s="2">
        <v>1950000</v>
      </c>
      <c r="M19" s="2"/>
    </row>
    <row r="20" spans="1:13" x14ac:dyDescent="0.2">
      <c r="A20" t="s">
        <v>27</v>
      </c>
      <c r="B20" s="9">
        <v>4</v>
      </c>
      <c r="C20">
        <v>1085</v>
      </c>
      <c r="D20">
        <v>174</v>
      </c>
      <c r="E20" s="6">
        <f t="shared" si="0"/>
        <v>0.16036866359447005</v>
      </c>
      <c r="F20">
        <f t="shared" si="2"/>
        <v>348</v>
      </c>
      <c r="G20" t="str">
        <f t="shared" si="3"/>
        <v>2 + inr vind</v>
      </c>
      <c r="H20" s="5">
        <v>2</v>
      </c>
      <c r="I20" t="s">
        <v>22</v>
      </c>
      <c r="J20" s="11" t="str">
        <f t="shared" si="6"/>
        <v>Max en huvudbyggnad och en kompl byggnad</v>
      </c>
      <c r="K20" s="8">
        <f t="shared" si="9"/>
        <v>4400</v>
      </c>
      <c r="L20" s="2">
        <v>1895000</v>
      </c>
      <c r="M20" s="2"/>
    </row>
    <row r="21" spans="1:13" x14ac:dyDescent="0.2">
      <c r="A21" t="s">
        <v>28</v>
      </c>
      <c r="B21" s="9">
        <v>5</v>
      </c>
      <c r="C21">
        <v>843</v>
      </c>
      <c r="D21">
        <v>135</v>
      </c>
      <c r="E21" s="6">
        <f t="shared" si="0"/>
        <v>0.16014234875444841</v>
      </c>
      <c r="F21">
        <f t="shared" si="2"/>
        <v>270</v>
      </c>
      <c r="G21" t="str">
        <f t="shared" si="3"/>
        <v>2 + inr vind</v>
      </c>
      <c r="H21" s="5">
        <v>2</v>
      </c>
      <c r="I21" t="s">
        <v>22</v>
      </c>
      <c r="J21" s="11" t="str">
        <f t="shared" si="6"/>
        <v>Max en huvudbyggnad och en kompl byggnad</v>
      </c>
      <c r="K21" s="8">
        <f t="shared" si="9"/>
        <v>4400</v>
      </c>
      <c r="L21" s="2">
        <v>1695000</v>
      </c>
      <c r="M21" s="2"/>
    </row>
    <row r="22" spans="1:13" x14ac:dyDescent="0.2">
      <c r="A22" s="13" t="s">
        <v>29</v>
      </c>
      <c r="B22" s="19">
        <v>6</v>
      </c>
      <c r="C22" s="13">
        <v>1319</v>
      </c>
      <c r="D22" s="13">
        <v>211</v>
      </c>
      <c r="E22" s="15">
        <f t="shared" si="0"/>
        <v>0.15996967399545109</v>
      </c>
      <c r="F22" s="13">
        <f t="shared" si="2"/>
        <v>422</v>
      </c>
      <c r="G22" s="13" t="str">
        <f t="shared" si="3"/>
        <v>2 + inr vind</v>
      </c>
      <c r="H22" s="16">
        <v>2</v>
      </c>
      <c r="I22" s="13" t="s">
        <v>22</v>
      </c>
      <c r="J22" s="17" t="str">
        <f t="shared" si="6"/>
        <v>Max en huvudbyggnad och en kompl byggnad</v>
      </c>
      <c r="K22" s="14">
        <f t="shared" ref="K22:K30" si="10">4250*(1+$K$4)</f>
        <v>4250</v>
      </c>
      <c r="L22" s="20"/>
    </row>
    <row r="23" spans="1:13" x14ac:dyDescent="0.2">
      <c r="A23" s="13" t="s">
        <v>30</v>
      </c>
      <c r="B23" s="19">
        <v>7</v>
      </c>
      <c r="C23" s="13">
        <v>1081</v>
      </c>
      <c r="D23" s="13">
        <v>173</v>
      </c>
      <c r="E23" s="15">
        <f t="shared" si="0"/>
        <v>0.16003700277520813</v>
      </c>
      <c r="F23" s="13">
        <f t="shared" si="2"/>
        <v>346</v>
      </c>
      <c r="G23" s="13" t="str">
        <f t="shared" si="3"/>
        <v>2 + inr vind</v>
      </c>
      <c r="H23" s="16">
        <v>2</v>
      </c>
      <c r="I23" s="13" t="s">
        <v>22</v>
      </c>
      <c r="J23" s="17" t="str">
        <f t="shared" si="6"/>
        <v>Max en huvudbyggnad och en kompl byggnad</v>
      </c>
      <c r="K23" s="14">
        <f t="shared" si="10"/>
        <v>4250</v>
      </c>
      <c r="L23" s="20"/>
    </row>
    <row r="24" spans="1:13" x14ac:dyDescent="0.2">
      <c r="A24" s="21" t="s">
        <v>31</v>
      </c>
      <c r="B24" s="19">
        <v>8</v>
      </c>
      <c r="C24" s="13">
        <v>1107</v>
      </c>
      <c r="D24" s="13">
        <v>177</v>
      </c>
      <c r="E24" s="15">
        <f t="shared" si="0"/>
        <v>0.15989159891598917</v>
      </c>
      <c r="F24" s="13">
        <f t="shared" si="2"/>
        <v>354</v>
      </c>
      <c r="G24" s="13" t="str">
        <f t="shared" si="3"/>
        <v>2 + inr vind</v>
      </c>
      <c r="H24" s="16">
        <v>2</v>
      </c>
      <c r="I24" s="13" t="s">
        <v>22</v>
      </c>
      <c r="J24" s="17" t="str">
        <f t="shared" si="6"/>
        <v>Max en huvudbyggnad och en kompl byggnad</v>
      </c>
      <c r="K24" s="14">
        <f t="shared" si="10"/>
        <v>4250</v>
      </c>
      <c r="L24" s="20"/>
    </row>
    <row r="25" spans="1:13" x14ac:dyDescent="0.2">
      <c r="A25" t="s">
        <v>32</v>
      </c>
      <c r="B25" s="8">
        <v>18</v>
      </c>
      <c r="C25">
        <v>1046</v>
      </c>
      <c r="D25">
        <v>167</v>
      </c>
      <c r="E25" s="6">
        <f t="shared" si="0"/>
        <v>0.15965583173996176</v>
      </c>
      <c r="F25">
        <f t="shared" si="2"/>
        <v>334</v>
      </c>
      <c r="G25" t="str">
        <f t="shared" si="3"/>
        <v>2 + inr vind</v>
      </c>
      <c r="H25" s="5">
        <v>2</v>
      </c>
      <c r="I25" t="s">
        <v>22</v>
      </c>
      <c r="J25" s="11" t="str">
        <f t="shared" si="6"/>
        <v>Max en huvudbyggnad och en kompl byggnad</v>
      </c>
      <c r="K25" s="8">
        <f t="shared" si="10"/>
        <v>4250</v>
      </c>
      <c r="L25" s="2">
        <f t="shared" ref="L25:L30" si="11">K25*F25</f>
        <v>1419500</v>
      </c>
    </row>
    <row r="26" spans="1:13" x14ac:dyDescent="0.2">
      <c r="A26" t="s">
        <v>33</v>
      </c>
      <c r="B26" s="8">
        <v>19</v>
      </c>
      <c r="C26">
        <v>1033</v>
      </c>
      <c r="D26">
        <v>165</v>
      </c>
      <c r="E26" s="6">
        <f t="shared" si="0"/>
        <v>0.15972894482090996</v>
      </c>
      <c r="F26">
        <f t="shared" si="2"/>
        <v>330</v>
      </c>
      <c r="G26" t="str">
        <f t="shared" si="3"/>
        <v>2 + inr vind</v>
      </c>
      <c r="H26" s="5">
        <v>2</v>
      </c>
      <c r="I26" t="s">
        <v>22</v>
      </c>
      <c r="J26" s="11" t="str">
        <f t="shared" si="6"/>
        <v>Max en huvudbyggnad och en kompl byggnad</v>
      </c>
      <c r="K26" s="8">
        <f t="shared" si="10"/>
        <v>4250</v>
      </c>
      <c r="L26" s="2">
        <f t="shared" si="11"/>
        <v>1402500</v>
      </c>
    </row>
    <row r="27" spans="1:13" x14ac:dyDescent="0.2">
      <c r="A27" t="s">
        <v>34</v>
      </c>
      <c r="B27" s="8">
        <v>20</v>
      </c>
      <c r="C27">
        <v>1195</v>
      </c>
      <c r="D27">
        <v>191</v>
      </c>
      <c r="E27" s="6">
        <f t="shared" si="0"/>
        <v>0.15983263598326361</v>
      </c>
      <c r="F27">
        <f t="shared" si="2"/>
        <v>382</v>
      </c>
      <c r="G27" t="str">
        <f t="shared" si="3"/>
        <v>2 + inr vind</v>
      </c>
      <c r="H27" s="5">
        <v>2</v>
      </c>
      <c r="I27" t="s">
        <v>22</v>
      </c>
      <c r="J27" s="11" t="str">
        <f t="shared" si="6"/>
        <v>Max en huvudbyggnad och en kompl byggnad</v>
      </c>
      <c r="K27" s="8">
        <f t="shared" si="10"/>
        <v>4250</v>
      </c>
      <c r="L27" s="2">
        <f t="shared" si="11"/>
        <v>1623500</v>
      </c>
    </row>
    <row r="28" spans="1:13" x14ac:dyDescent="0.2">
      <c r="A28" t="s">
        <v>35</v>
      </c>
      <c r="B28" s="9">
        <v>21</v>
      </c>
      <c r="C28">
        <v>1032</v>
      </c>
      <c r="D28">
        <v>165</v>
      </c>
      <c r="E28" s="6">
        <f t="shared" si="0"/>
        <v>0.15988372093023256</v>
      </c>
      <c r="F28">
        <f t="shared" si="2"/>
        <v>330</v>
      </c>
      <c r="G28" t="str">
        <f t="shared" si="3"/>
        <v>2 + inr vind</v>
      </c>
      <c r="H28" s="5">
        <v>2</v>
      </c>
      <c r="I28" t="s">
        <v>22</v>
      </c>
      <c r="J28" s="11" t="str">
        <f t="shared" si="6"/>
        <v>Max en huvudbyggnad och en kompl byggnad</v>
      </c>
      <c r="K28" s="8">
        <f t="shared" si="10"/>
        <v>4250</v>
      </c>
      <c r="L28" s="2">
        <f t="shared" si="11"/>
        <v>1402500</v>
      </c>
    </row>
    <row r="29" spans="1:13" x14ac:dyDescent="0.2">
      <c r="A29" t="s">
        <v>36</v>
      </c>
      <c r="B29" s="9">
        <v>22</v>
      </c>
      <c r="C29">
        <v>1019</v>
      </c>
      <c r="D29">
        <v>163</v>
      </c>
      <c r="E29" s="6">
        <f t="shared" si="0"/>
        <v>0.15996074582924436</v>
      </c>
      <c r="F29">
        <f t="shared" si="2"/>
        <v>326</v>
      </c>
      <c r="G29" t="str">
        <f t="shared" si="3"/>
        <v>2 + inr vind</v>
      </c>
      <c r="H29" s="5">
        <v>2</v>
      </c>
      <c r="I29" t="s">
        <v>22</v>
      </c>
      <c r="J29" s="11" t="str">
        <f t="shared" si="6"/>
        <v>Max en huvudbyggnad och en kompl byggnad</v>
      </c>
      <c r="K29" s="8">
        <f t="shared" si="10"/>
        <v>4250</v>
      </c>
      <c r="L29" s="2">
        <f t="shared" si="11"/>
        <v>1385500</v>
      </c>
    </row>
    <row r="30" spans="1:13" x14ac:dyDescent="0.2">
      <c r="A30" t="s">
        <v>37</v>
      </c>
      <c r="B30" s="9">
        <v>23</v>
      </c>
      <c r="C30">
        <v>1100</v>
      </c>
      <c r="D30">
        <v>176</v>
      </c>
      <c r="E30" s="6">
        <f t="shared" si="0"/>
        <v>0.16</v>
      </c>
      <c r="F30">
        <f t="shared" si="2"/>
        <v>352</v>
      </c>
      <c r="G30" t="str">
        <f t="shared" si="3"/>
        <v>2 + inr vind</v>
      </c>
      <c r="H30" s="5">
        <v>2</v>
      </c>
      <c r="I30" t="s">
        <v>22</v>
      </c>
      <c r="J30" s="11" t="str">
        <f t="shared" si="6"/>
        <v>Max en huvudbyggnad och en kompl byggnad</v>
      </c>
      <c r="K30" s="8">
        <f t="shared" si="10"/>
        <v>4250</v>
      </c>
      <c r="L30" s="2">
        <f t="shared" si="11"/>
        <v>1496000</v>
      </c>
    </row>
    <row r="31" spans="1:13" hidden="1" x14ac:dyDescent="0.2">
      <c r="A31" t="s">
        <v>38</v>
      </c>
      <c r="B31" s="8"/>
      <c r="C31">
        <v>15745</v>
      </c>
      <c r="H31" s="5"/>
      <c r="J31" s="11" t="s">
        <v>58</v>
      </c>
    </row>
    <row r="32" spans="1:13" hidden="1" x14ac:dyDescent="0.2">
      <c r="A32" t="s">
        <v>39</v>
      </c>
      <c r="B32" s="8"/>
      <c r="C32">
        <v>2131</v>
      </c>
      <c r="H32" s="5"/>
      <c r="J32" s="11" t="s">
        <v>58</v>
      </c>
    </row>
    <row r="33" spans="1:14" hidden="1" x14ac:dyDescent="0.2">
      <c r="A33" t="s">
        <v>40</v>
      </c>
      <c r="B33" s="8">
        <v>42</v>
      </c>
      <c r="C33">
        <v>27766</v>
      </c>
      <c r="D33">
        <v>5553</v>
      </c>
      <c r="E33" s="6">
        <f t="shared" ref="E33:E49" si="12">D33/C33</f>
        <v>0.19999279694590508</v>
      </c>
      <c r="F33">
        <v>13820</v>
      </c>
      <c r="G33" t="str">
        <f>G30</f>
        <v>2 + inr vind</v>
      </c>
      <c r="H33" s="5">
        <v>60</v>
      </c>
      <c r="I33" t="s">
        <v>9</v>
      </c>
      <c r="K33">
        <f t="shared" ref="K33" si="13">4000*(1+$K$4)</f>
        <v>4000</v>
      </c>
      <c r="L33" s="2">
        <f>K33*F33</f>
        <v>55280000</v>
      </c>
    </row>
    <row r="34" spans="1:14" x14ac:dyDescent="0.2">
      <c r="A34" s="13" t="s">
        <v>41</v>
      </c>
      <c r="B34" s="14">
        <v>39</v>
      </c>
      <c r="C34" s="13">
        <v>1594</v>
      </c>
      <c r="D34" s="13">
        <v>255</v>
      </c>
      <c r="E34" s="6">
        <f t="shared" si="12"/>
        <v>0.15997490589711419</v>
      </c>
      <c r="F34" s="13">
        <f t="shared" ref="F34:F49" si="14">D34*2</f>
        <v>510</v>
      </c>
      <c r="G34" s="13" t="str">
        <f>G33</f>
        <v>2 + inr vind</v>
      </c>
      <c r="H34" s="16">
        <v>2</v>
      </c>
      <c r="I34" s="13" t="s">
        <v>22</v>
      </c>
      <c r="J34" s="17" t="str">
        <f>J30</f>
        <v>Max en huvudbyggnad och en kompl byggnad</v>
      </c>
      <c r="K34" s="8">
        <f t="shared" ref="K34:K37" si="15">4500*(1+$K$4)</f>
        <v>4500</v>
      </c>
      <c r="L34" s="20">
        <f t="shared" ref="L34:L49" si="16">K34*F34</f>
        <v>2295000</v>
      </c>
    </row>
    <row r="35" spans="1:14" x14ac:dyDescent="0.2">
      <c r="A35" t="s">
        <v>42</v>
      </c>
      <c r="B35" s="8">
        <v>38</v>
      </c>
      <c r="C35">
        <v>1205</v>
      </c>
      <c r="D35">
        <v>193</v>
      </c>
      <c r="E35" s="6">
        <f t="shared" si="12"/>
        <v>0.16016597510373445</v>
      </c>
      <c r="F35">
        <f t="shared" si="14"/>
        <v>386</v>
      </c>
      <c r="G35" t="str">
        <f>G34</f>
        <v>2 + inr vind</v>
      </c>
      <c r="H35" s="5">
        <f>H34</f>
        <v>2</v>
      </c>
      <c r="I35" t="s">
        <v>22</v>
      </c>
      <c r="J35" s="11" t="str">
        <f>J34</f>
        <v>Max en huvudbyggnad och en kompl byggnad</v>
      </c>
      <c r="K35" s="8">
        <f t="shared" si="15"/>
        <v>4500</v>
      </c>
      <c r="L35" s="2">
        <f t="shared" si="16"/>
        <v>1737000</v>
      </c>
    </row>
    <row r="36" spans="1:14" x14ac:dyDescent="0.2">
      <c r="A36" t="s">
        <v>43</v>
      </c>
      <c r="B36" s="8">
        <v>37</v>
      </c>
      <c r="C36">
        <v>1207</v>
      </c>
      <c r="D36">
        <v>193</v>
      </c>
      <c r="E36" s="6">
        <f t="shared" si="12"/>
        <v>0.15990057995028997</v>
      </c>
      <c r="F36">
        <f t="shared" si="14"/>
        <v>386</v>
      </c>
      <c r="G36" t="str">
        <f t="shared" ref="G36:G49" si="17">G35</f>
        <v>2 + inr vind</v>
      </c>
      <c r="H36" s="5">
        <f t="shared" ref="H36:H46" si="18">H35</f>
        <v>2</v>
      </c>
      <c r="I36" t="s">
        <v>22</v>
      </c>
      <c r="J36" s="11" t="str">
        <f t="shared" ref="J36:J49" si="19">J35</f>
        <v>Max en huvudbyggnad och en kompl byggnad</v>
      </c>
      <c r="K36" s="8">
        <f t="shared" si="15"/>
        <v>4500</v>
      </c>
      <c r="L36" s="2">
        <f t="shared" si="16"/>
        <v>1737000</v>
      </c>
    </row>
    <row r="37" spans="1:14" x14ac:dyDescent="0.2">
      <c r="A37" s="13" t="s">
        <v>44</v>
      </c>
      <c r="B37" s="14">
        <v>36</v>
      </c>
      <c r="C37" s="13">
        <v>1090</v>
      </c>
      <c r="D37" s="13">
        <v>174</v>
      </c>
      <c r="E37" s="15">
        <f t="shared" si="12"/>
        <v>0.15963302752293579</v>
      </c>
      <c r="F37" s="13">
        <f t="shared" si="14"/>
        <v>348</v>
      </c>
      <c r="G37" s="13" t="str">
        <f t="shared" si="17"/>
        <v>2 + inr vind</v>
      </c>
      <c r="H37" s="16">
        <f t="shared" si="18"/>
        <v>2</v>
      </c>
      <c r="I37" s="13" t="s">
        <v>22</v>
      </c>
      <c r="J37" s="17" t="str">
        <f t="shared" si="19"/>
        <v>Max en huvudbyggnad och en kompl byggnad</v>
      </c>
      <c r="K37" s="14">
        <f t="shared" si="15"/>
        <v>4500</v>
      </c>
      <c r="L37" s="20">
        <f t="shared" si="16"/>
        <v>1566000</v>
      </c>
    </row>
    <row r="38" spans="1:14" x14ac:dyDescent="0.2">
      <c r="A38" t="s">
        <v>45</v>
      </c>
      <c r="B38" s="8">
        <v>35</v>
      </c>
      <c r="C38">
        <v>1372</v>
      </c>
      <c r="D38">
        <v>220</v>
      </c>
      <c r="E38" s="6">
        <f t="shared" si="12"/>
        <v>0.16034985422740525</v>
      </c>
      <c r="F38">
        <f t="shared" si="14"/>
        <v>440</v>
      </c>
      <c r="G38" t="str">
        <f t="shared" si="17"/>
        <v>2 + inr vind</v>
      </c>
      <c r="H38" s="5">
        <f t="shared" si="18"/>
        <v>2</v>
      </c>
      <c r="I38" t="s">
        <v>22</v>
      </c>
      <c r="J38" s="11" t="str">
        <f t="shared" si="19"/>
        <v>Max en huvudbyggnad och en kompl byggnad</v>
      </c>
      <c r="K38" s="8">
        <f t="shared" ref="K38:K40" si="20">4250*(1+$K$4)</f>
        <v>4250</v>
      </c>
      <c r="L38" s="2">
        <v>1495000</v>
      </c>
    </row>
    <row r="39" spans="1:14" x14ac:dyDescent="0.2">
      <c r="A39" t="s">
        <v>46</v>
      </c>
      <c r="B39" s="8">
        <v>34</v>
      </c>
      <c r="C39">
        <v>1149</v>
      </c>
      <c r="D39">
        <v>184</v>
      </c>
      <c r="E39" s="6">
        <f t="shared" si="12"/>
        <v>0.16013925152306355</v>
      </c>
      <c r="F39">
        <f t="shared" si="14"/>
        <v>368</v>
      </c>
      <c r="G39" t="str">
        <f t="shared" si="17"/>
        <v>2 + inr vind</v>
      </c>
      <c r="H39" s="5">
        <f t="shared" si="18"/>
        <v>2</v>
      </c>
      <c r="I39" t="s">
        <v>22</v>
      </c>
      <c r="J39" s="11" t="str">
        <f t="shared" si="19"/>
        <v>Max en huvudbyggnad och en kompl byggnad</v>
      </c>
      <c r="K39" s="8">
        <f t="shared" si="20"/>
        <v>4250</v>
      </c>
      <c r="L39" s="2">
        <v>1275000</v>
      </c>
    </row>
    <row r="40" spans="1:14" x14ac:dyDescent="0.2">
      <c r="A40" t="s">
        <v>47</v>
      </c>
      <c r="B40" s="9">
        <v>33</v>
      </c>
      <c r="C40">
        <v>1034</v>
      </c>
      <c r="D40">
        <v>165</v>
      </c>
      <c r="E40" s="6">
        <f t="shared" si="12"/>
        <v>0.15957446808510639</v>
      </c>
      <c r="F40">
        <f t="shared" si="14"/>
        <v>330</v>
      </c>
      <c r="G40" t="str">
        <f t="shared" si="17"/>
        <v>2 + inr vind</v>
      </c>
      <c r="H40" s="5">
        <f t="shared" si="18"/>
        <v>2</v>
      </c>
      <c r="I40" t="s">
        <v>22</v>
      </c>
      <c r="J40" s="11" t="str">
        <f t="shared" si="19"/>
        <v>Max en huvudbyggnad och en kompl byggnad</v>
      </c>
      <c r="K40" s="8">
        <f t="shared" si="20"/>
        <v>4250</v>
      </c>
      <c r="L40" s="2">
        <v>1050000</v>
      </c>
    </row>
    <row r="41" spans="1:14" x14ac:dyDescent="0.2">
      <c r="A41" t="s">
        <v>48</v>
      </c>
      <c r="B41" s="9">
        <v>32</v>
      </c>
      <c r="C41">
        <v>1209</v>
      </c>
      <c r="D41">
        <v>193</v>
      </c>
      <c r="E41" s="6">
        <f t="shared" si="12"/>
        <v>0.15963606286186932</v>
      </c>
      <c r="F41">
        <f t="shared" si="14"/>
        <v>386</v>
      </c>
      <c r="G41" t="str">
        <f t="shared" si="17"/>
        <v>2 + inr vind</v>
      </c>
      <c r="H41" s="5">
        <f t="shared" si="18"/>
        <v>2</v>
      </c>
      <c r="I41" t="s">
        <v>22</v>
      </c>
      <c r="J41" s="11" t="str">
        <f t="shared" si="19"/>
        <v>Max en huvudbyggnad och en kompl byggnad</v>
      </c>
      <c r="K41">
        <f t="shared" ref="K41:K44" si="21">4000*(1+$K$4)</f>
        <v>4000</v>
      </c>
      <c r="L41" s="2">
        <v>995000</v>
      </c>
      <c r="M41" s="2"/>
    </row>
    <row r="42" spans="1:14" x14ac:dyDescent="0.2">
      <c r="A42" t="s">
        <v>49</v>
      </c>
      <c r="B42" s="9">
        <v>31</v>
      </c>
      <c r="C42">
        <v>1239</v>
      </c>
      <c r="D42">
        <v>198</v>
      </c>
      <c r="E42" s="6">
        <f t="shared" si="12"/>
        <v>0.15980629539951574</v>
      </c>
      <c r="F42">
        <f t="shared" si="14"/>
        <v>396</v>
      </c>
      <c r="G42" t="str">
        <f t="shared" si="17"/>
        <v>2 + inr vind</v>
      </c>
      <c r="H42" s="5">
        <f t="shared" si="18"/>
        <v>2</v>
      </c>
      <c r="I42" t="s">
        <v>22</v>
      </c>
      <c r="J42" s="11" t="str">
        <f t="shared" si="19"/>
        <v>Max en huvudbyggnad och en kompl byggnad</v>
      </c>
      <c r="K42">
        <f t="shared" si="21"/>
        <v>4000</v>
      </c>
      <c r="L42" s="2">
        <v>995000</v>
      </c>
      <c r="M42" s="2"/>
    </row>
    <row r="43" spans="1:14" x14ac:dyDescent="0.2">
      <c r="A43" t="s">
        <v>50</v>
      </c>
      <c r="B43" s="9">
        <v>30</v>
      </c>
      <c r="C43">
        <v>1572</v>
      </c>
      <c r="D43">
        <v>252</v>
      </c>
      <c r="E43" s="6">
        <f t="shared" si="12"/>
        <v>0.16030534351145037</v>
      </c>
      <c r="F43">
        <f t="shared" si="14"/>
        <v>504</v>
      </c>
      <c r="G43" t="str">
        <f t="shared" si="17"/>
        <v>2 + inr vind</v>
      </c>
      <c r="H43" s="5">
        <f t="shared" si="18"/>
        <v>2</v>
      </c>
      <c r="I43" t="s">
        <v>22</v>
      </c>
      <c r="J43" s="11" t="str">
        <f t="shared" si="19"/>
        <v>Max en huvudbyggnad och en kompl byggnad</v>
      </c>
      <c r="K43">
        <f t="shared" si="21"/>
        <v>4000</v>
      </c>
      <c r="L43" s="2">
        <v>1075000</v>
      </c>
      <c r="M43" s="2"/>
    </row>
    <row r="44" spans="1:14" x14ac:dyDescent="0.2">
      <c r="A44" t="s">
        <v>51</v>
      </c>
      <c r="B44" s="9">
        <v>29</v>
      </c>
      <c r="C44">
        <v>1413</v>
      </c>
      <c r="D44">
        <v>226</v>
      </c>
      <c r="E44" s="6">
        <f t="shared" si="12"/>
        <v>0.15994338287331919</v>
      </c>
      <c r="F44">
        <f t="shared" si="14"/>
        <v>452</v>
      </c>
      <c r="G44" t="str">
        <f t="shared" si="17"/>
        <v>2 + inr vind</v>
      </c>
      <c r="H44" s="5">
        <f t="shared" si="18"/>
        <v>2</v>
      </c>
      <c r="I44" t="s">
        <v>22</v>
      </c>
      <c r="J44" s="11" t="str">
        <f t="shared" si="19"/>
        <v>Max en huvudbyggnad och en kompl byggnad</v>
      </c>
      <c r="K44">
        <f t="shared" si="21"/>
        <v>4000</v>
      </c>
      <c r="L44" s="2">
        <v>995000</v>
      </c>
      <c r="M44" s="2"/>
    </row>
    <row r="45" spans="1:14" x14ac:dyDescent="0.2">
      <c r="A45" t="s">
        <v>52</v>
      </c>
      <c r="B45" s="9">
        <v>28</v>
      </c>
      <c r="C45">
        <v>1392</v>
      </c>
      <c r="D45">
        <v>223</v>
      </c>
      <c r="E45" s="6">
        <f t="shared" si="12"/>
        <v>0.16020114942528735</v>
      </c>
      <c r="F45">
        <f t="shared" si="14"/>
        <v>446</v>
      </c>
      <c r="G45" t="str">
        <f t="shared" si="17"/>
        <v>2 + inr vind</v>
      </c>
      <c r="H45" s="5">
        <f t="shared" si="18"/>
        <v>2</v>
      </c>
      <c r="I45" t="s">
        <v>22</v>
      </c>
      <c r="J45" s="11" t="str">
        <f t="shared" si="19"/>
        <v>Max en huvudbyggnad och en kompl byggnad</v>
      </c>
      <c r="K45" s="8">
        <v>3800</v>
      </c>
      <c r="L45" s="2">
        <v>995000</v>
      </c>
      <c r="M45" s="2"/>
    </row>
    <row r="46" spans="1:14" x14ac:dyDescent="0.2">
      <c r="A46" t="s">
        <v>53</v>
      </c>
      <c r="B46" s="9">
        <v>27</v>
      </c>
      <c r="C46">
        <v>1630</v>
      </c>
      <c r="D46">
        <v>261</v>
      </c>
      <c r="E46" s="6">
        <f t="shared" si="12"/>
        <v>0.16012269938650306</v>
      </c>
      <c r="F46">
        <f t="shared" si="14"/>
        <v>522</v>
      </c>
      <c r="G46" t="str">
        <f t="shared" si="17"/>
        <v>2 + inr vind</v>
      </c>
      <c r="H46" s="5">
        <f t="shared" si="18"/>
        <v>2</v>
      </c>
      <c r="I46" t="s">
        <v>22</v>
      </c>
      <c r="J46" s="11" t="str">
        <f t="shared" si="19"/>
        <v>Max en huvudbyggnad och en kompl byggnad</v>
      </c>
      <c r="K46" s="8">
        <v>3800</v>
      </c>
      <c r="L46" s="2">
        <v>1050000</v>
      </c>
      <c r="M46" s="2"/>
    </row>
    <row r="47" spans="1:14" x14ac:dyDescent="0.2">
      <c r="A47" t="s">
        <v>54</v>
      </c>
      <c r="B47" s="8">
        <v>26</v>
      </c>
      <c r="C47">
        <v>2114</v>
      </c>
      <c r="D47">
        <v>381</v>
      </c>
      <c r="E47" s="6">
        <f t="shared" si="12"/>
        <v>0.18022705771050143</v>
      </c>
      <c r="F47">
        <f t="shared" si="14"/>
        <v>762</v>
      </c>
      <c r="G47" t="str">
        <f t="shared" si="17"/>
        <v>2 + inr vind</v>
      </c>
      <c r="H47" s="5">
        <v>4</v>
      </c>
      <c r="I47" t="s">
        <v>13</v>
      </c>
      <c r="J47" s="11" t="str">
        <f t="shared" si="19"/>
        <v>Max en huvudbyggnad och en kompl byggnad</v>
      </c>
      <c r="K47">
        <f t="shared" ref="K47:K49" si="22">4000*(1+$K$4)</f>
        <v>4000</v>
      </c>
      <c r="L47" s="2">
        <v>2600000</v>
      </c>
    </row>
    <row r="48" spans="1:14" x14ac:dyDescent="0.2">
      <c r="A48" t="s">
        <v>55</v>
      </c>
      <c r="B48" s="8">
        <v>25</v>
      </c>
      <c r="C48">
        <v>1544</v>
      </c>
      <c r="D48">
        <v>278</v>
      </c>
      <c r="E48" s="6">
        <f t="shared" si="12"/>
        <v>0.18005181347150259</v>
      </c>
      <c r="F48">
        <f t="shared" si="14"/>
        <v>556</v>
      </c>
      <c r="G48" t="str">
        <f t="shared" si="17"/>
        <v>2 + inr vind</v>
      </c>
      <c r="H48" s="5">
        <v>4</v>
      </c>
      <c r="I48" t="s">
        <v>13</v>
      </c>
      <c r="J48" s="11" t="str">
        <f t="shared" si="19"/>
        <v>Max en huvudbyggnad och en kompl byggnad</v>
      </c>
      <c r="K48">
        <f t="shared" si="22"/>
        <v>4000</v>
      </c>
      <c r="L48" s="2">
        <f t="shared" si="16"/>
        <v>2224000</v>
      </c>
      <c r="N48">
        <f>+N49</f>
        <v>0</v>
      </c>
    </row>
    <row r="49" spans="1:13" x14ac:dyDescent="0.2">
      <c r="A49" t="s">
        <v>56</v>
      </c>
      <c r="B49" s="8">
        <v>24</v>
      </c>
      <c r="C49">
        <v>1324</v>
      </c>
      <c r="D49">
        <v>238</v>
      </c>
      <c r="E49" s="6">
        <f t="shared" si="12"/>
        <v>0.1797583081570997</v>
      </c>
      <c r="F49">
        <f t="shared" si="14"/>
        <v>476</v>
      </c>
      <c r="G49" t="str">
        <f t="shared" si="17"/>
        <v>2 + inr vind</v>
      </c>
      <c r="H49" s="5">
        <v>4</v>
      </c>
      <c r="I49" t="s">
        <v>13</v>
      </c>
      <c r="J49" s="11" t="str">
        <f t="shared" si="19"/>
        <v>Max en huvudbyggnad och en kompl byggnad</v>
      </c>
      <c r="K49" s="8">
        <f t="shared" si="22"/>
        <v>4000</v>
      </c>
      <c r="L49" s="2">
        <f t="shared" si="16"/>
        <v>1904000</v>
      </c>
    </row>
    <row r="50" spans="1:13" hidden="1" x14ac:dyDescent="0.2">
      <c r="A50" t="s">
        <v>57</v>
      </c>
      <c r="B50" s="8"/>
      <c r="C50">
        <v>2705</v>
      </c>
      <c r="J50" s="11" t="s">
        <v>59</v>
      </c>
    </row>
    <row r="51" spans="1:13" hidden="1" x14ac:dyDescent="0.2">
      <c r="C51">
        <v>3798</v>
      </c>
      <c r="J51" s="11" t="s">
        <v>60</v>
      </c>
    </row>
    <row r="52" spans="1:13" hidden="1" x14ac:dyDescent="0.2">
      <c r="C52">
        <v>2937</v>
      </c>
      <c r="J52" s="11" t="s">
        <v>60</v>
      </c>
    </row>
    <row r="53" spans="1:13" hidden="1" x14ac:dyDescent="0.2">
      <c r="C53">
        <v>592</v>
      </c>
      <c r="J53" s="11" t="s">
        <v>61</v>
      </c>
    </row>
    <row r="54" spans="1:13" hidden="1" x14ac:dyDescent="0.2">
      <c r="C54">
        <v>315500</v>
      </c>
      <c r="J54" s="11" t="s">
        <v>62</v>
      </c>
    </row>
    <row r="55" spans="1:13" hidden="1" x14ac:dyDescent="0.2">
      <c r="L55" s="2">
        <f>SUM(L6:L49)</f>
        <v>127280800</v>
      </c>
      <c r="M55" s="2">
        <f>SUM(M6:M49)</f>
        <v>0</v>
      </c>
    </row>
  </sheetData>
  <phoneticPr fontId="2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release 13april22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Björklöf</dc:creator>
  <cp:lastModifiedBy>Microsoft Office User</cp:lastModifiedBy>
  <cp:lastPrinted>2022-03-30T10:36:31Z</cp:lastPrinted>
  <dcterms:created xsi:type="dcterms:W3CDTF">2021-12-07T13:49:19Z</dcterms:created>
  <dcterms:modified xsi:type="dcterms:W3CDTF">2023-03-02T11:34:57Z</dcterms:modified>
</cp:coreProperties>
</file>